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<sst xmlns="http://schemas.openxmlformats.org/spreadsheetml/2006/main" count="46" uniqueCount="22">
  <si>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COSTI PERSONALE ANNO 2021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</si>
  <si>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</si>
  <si>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</si>
  <si>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</si>
  <si>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</si>
  <si>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</si>
  <si>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</si>
  <si>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</si>
  <si>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</si>
  <si>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</si>
  <si>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</si>
  <si>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</si>
  <si>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</si>
  <si>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</si>
  <si>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competenze</t>
  </si>
  <si>
    <t>oneri sociali</t>
  </si>
  <si>
    <t>tempo determinato</t>
  </si>
  <si>
    <t>ruolo tecnico</t>
  </si>
  <si>
    <t>ruolo amm/vo</t>
  </si>
  <si>
    <t>tempo indeterminato</t>
  </si>
  <si>
    <t>direttore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</si>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</sst>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@"/>
    <numFmt numFmtId="167" formatCode="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Border="1" applyAlignment="1">
      <alignment horizontal="center" shrinkToFit="1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7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24.140625" style="0" customWidth="1"/>
    <col min="2" max="16384" width="11.57421875" style="0" customWidth="1"/>
  </cols>
  <sheetData>
    <row r="2" ht="14.25">
      <c r="A2" s="1" t="s">
        <v>0</v>
      </c>
    </row>
    <row r="3" ht="12.75">
      <c r="B3" s="2"/>
    </row>
    <row r="4" spans="2:26" ht="12.75">
      <c r="B4" s="3" t="s">
        <v>1</v>
      </c>
      <c r="C4" s="3"/>
      <c r="D4" s="3" t="s">
        <v>2</v>
      </c>
      <c r="E4" s="3"/>
      <c r="F4" s="3" t="s">
        <v>3</v>
      </c>
      <c r="G4" s="3"/>
      <c r="H4" s="3" t="s">
        <v>4</v>
      </c>
      <c r="I4" s="3"/>
      <c r="J4" s="3" t="s">
        <v>5</v>
      </c>
      <c r="K4" s="3"/>
      <c r="L4" s="3" t="s">
        <v>6</v>
      </c>
      <c r="M4" s="3"/>
      <c r="N4" s="3" t="s">
        <v>7</v>
      </c>
      <c r="O4" s="3"/>
      <c r="P4" s="3" t="s">
        <v>8</v>
      </c>
      <c r="Q4" s="3"/>
      <c r="R4" s="3" t="s">
        <v>9</v>
      </c>
      <c r="S4" s="3"/>
      <c r="T4" s="3" t="s">
        <v>10</v>
      </c>
      <c r="U4" s="3"/>
      <c r="V4" s="3" t="s">
        <v>11</v>
      </c>
      <c r="W4" s="3"/>
      <c r="X4" s="3" t="s">
        <v>12</v>
      </c>
      <c r="Y4" s="3"/>
      <c r="Z4" s="1" t="s">
        <v>13</v>
      </c>
    </row>
    <row r="5" spans="2:26" ht="12.75">
      <c r="B5" t="s">
        <v>14</v>
      </c>
      <c r="C5" t="s">
        <v>15</v>
      </c>
      <c r="D5" t="s">
        <v>14</v>
      </c>
      <c r="E5" t="s">
        <v>15</v>
      </c>
      <c r="F5" t="s">
        <v>14</v>
      </c>
      <c r="G5" t="s">
        <v>15</v>
      </c>
      <c r="H5" t="s">
        <v>14</v>
      </c>
      <c r="I5" t="s">
        <v>15</v>
      </c>
      <c r="J5" t="s">
        <v>14</v>
      </c>
      <c r="K5" t="s">
        <v>15</v>
      </c>
      <c r="L5" t="s">
        <v>14</v>
      </c>
      <c r="M5" t="s">
        <v>15</v>
      </c>
      <c r="N5" t="s">
        <v>14</v>
      </c>
      <c r="O5" t="s">
        <v>15</v>
      </c>
      <c r="P5" t="s">
        <v>14</v>
      </c>
      <c r="Q5" t="s">
        <v>15</v>
      </c>
      <c r="R5" t="s">
        <v>14</v>
      </c>
      <c r="S5" t="s">
        <v>15</v>
      </c>
      <c r="T5" t="s">
        <v>14</v>
      </c>
      <c r="U5" t="s">
        <v>15</v>
      </c>
      <c r="V5" t="s">
        <v>14</v>
      </c>
      <c r="W5" t="s">
        <v>15</v>
      </c>
      <c r="X5" t="s">
        <v>14</v>
      </c>
      <c r="Y5" t="s">
        <v>15</v>
      </c>
      <c r="Z5" s="1"/>
    </row>
    <row r="6" ht="12.75">
      <c r="Z6" s="1"/>
    </row>
    <row r="7" spans="1:26" ht="12.75">
      <c r="A7" t="s">
        <v>16</v>
      </c>
      <c r="Z7" s="1"/>
    </row>
    <row r="8" spans="1:26" ht="14.25">
      <c r="A8" t="s">
        <v>17</v>
      </c>
      <c r="B8" s="4">
        <f>5651.4+214.59</f>
        <v>5865.99</v>
      </c>
      <c r="C8" s="4">
        <v>1688.66</v>
      </c>
      <c r="D8" s="4">
        <f>4855.4+184.78</f>
        <v>5040.179999999999</v>
      </c>
      <c r="E8" s="4">
        <v>1481.28</v>
      </c>
      <c r="F8" s="4">
        <f>4749.08+179.98</f>
        <v>4929.0599999999995</v>
      </c>
      <c r="G8" s="4">
        <v>1454.93</v>
      </c>
      <c r="H8" s="4">
        <f>5651.4+214.59+122.81+120.83</f>
        <v>6109.63</v>
      </c>
      <c r="I8" s="4">
        <v>2107.67</v>
      </c>
      <c r="J8" s="4">
        <f>8080.55+306.31+184.23</f>
        <v>8571.09</v>
      </c>
      <c r="K8" s="4">
        <v>2416.74</v>
      </c>
      <c r="L8" s="4">
        <f>9419+357.65+154.52</f>
        <v>9931.17</v>
      </c>
      <c r="M8" s="4">
        <v>2802.45</v>
      </c>
      <c r="N8" s="4">
        <f>9419+357.65+182.18</f>
        <v>9958.83</v>
      </c>
      <c r="O8" s="4">
        <v>2809.15</v>
      </c>
      <c r="P8" s="4">
        <f>9419+378.55+368.43</f>
        <v>10165.98</v>
      </c>
      <c r="Q8" s="4">
        <v>2856.27</v>
      </c>
      <c r="R8" s="4">
        <f>9419+357.65+419.61</f>
        <v>10196.26</v>
      </c>
      <c r="S8" s="4">
        <v>2869.8</v>
      </c>
      <c r="T8" s="4">
        <f>11331+345.73+132.94+354.57</f>
        <v>12164.24</v>
      </c>
      <c r="U8" s="4">
        <v>3325.29</v>
      </c>
      <c r="V8" s="4">
        <f>6070.7+197.28+71.53+245.63+61.41</f>
        <v>6646.549999999999</v>
      </c>
      <c r="W8" s="4">
        <v>1832.22</v>
      </c>
      <c r="X8" s="4">
        <v>10035.25</v>
      </c>
      <c r="Y8" s="4">
        <v>3165.57</v>
      </c>
      <c r="Z8" s="5">
        <f aca="true" t="shared" si="0" ref="Z8:Z9">SUM(B8:Y8)</f>
        <v>128424.26000000001</v>
      </c>
    </row>
    <row r="9" spans="1:26" ht="14.25">
      <c r="A9" t="s">
        <v>18</v>
      </c>
      <c r="B9" s="4">
        <f>71.53+1733.77</f>
        <v>1805.3</v>
      </c>
      <c r="C9" s="4">
        <v>524.3</v>
      </c>
      <c r="D9" s="4">
        <f>1733.77+71.53</f>
        <v>1805.3</v>
      </c>
      <c r="E9" s="4">
        <v>524.3</v>
      </c>
      <c r="F9" s="4">
        <f>1733.77+71.53</f>
        <v>1805.3</v>
      </c>
      <c r="G9" s="4">
        <v>524.3</v>
      </c>
      <c r="H9" s="4">
        <f>1733.77+71.53+56</f>
        <v>1861.3</v>
      </c>
      <c r="I9" s="4">
        <v>524.31</v>
      </c>
      <c r="J9" s="4">
        <f>1733.77+71.53+56</f>
        <v>1861.3</v>
      </c>
      <c r="K9" s="4">
        <v>524.31</v>
      </c>
      <c r="L9" s="4">
        <f>1733.77+71.53+56</f>
        <v>1861.3</v>
      </c>
      <c r="M9" s="4">
        <v>524.31</v>
      </c>
      <c r="N9" s="4">
        <f>1733.77+71.53+112</f>
        <v>1917.3</v>
      </c>
      <c r="O9" s="4">
        <v>538.54</v>
      </c>
      <c r="P9" s="4">
        <f>1733.77+71.53+122.81</f>
        <v>1928.11</v>
      </c>
      <c r="Q9" s="4">
        <v>541.29</v>
      </c>
      <c r="R9" s="4">
        <f>1733.77+71.53+101.19</f>
        <v>1906.49</v>
      </c>
      <c r="S9" s="4">
        <v>535.8</v>
      </c>
      <c r="T9" s="4">
        <f>1733.77+71.53+112</f>
        <v>1917.3</v>
      </c>
      <c r="U9" s="4">
        <v>538.54</v>
      </c>
      <c r="V9" s="4">
        <f>1733.77+71.53+112</f>
        <v>1917.3</v>
      </c>
      <c r="W9" s="4">
        <v>538.54</v>
      </c>
      <c r="X9" s="4">
        <v>3924.6</v>
      </c>
      <c r="Y9" s="4">
        <v>1203.95</v>
      </c>
      <c r="Z9" s="5">
        <f t="shared" si="0"/>
        <v>31553.39</v>
      </c>
    </row>
    <row r="10" spans="2:26" ht="14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"/>
    </row>
    <row r="11" spans="1:26" ht="14.25">
      <c r="A11" t="s">
        <v>19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</row>
    <row r="12" spans="1:26" ht="14.25">
      <c r="A12" t="s">
        <v>18</v>
      </c>
      <c r="B12" s="4">
        <f>3462.48+143.06+277.29</f>
        <v>3882.83</v>
      </c>
      <c r="C12" s="4">
        <v>1061.53</v>
      </c>
      <c r="D12" s="4">
        <f>3462.48+143.06+277.29</f>
        <v>3882.83</v>
      </c>
      <c r="E12" s="4">
        <v>1061.53</v>
      </c>
      <c r="F12" s="4">
        <f>3462.48+143.06+277.29</f>
        <v>3882.83</v>
      </c>
      <c r="G12" s="4">
        <v>1061.53</v>
      </c>
      <c r="H12" s="4">
        <f>3462.48+143.06+501.29</f>
        <v>4106.83</v>
      </c>
      <c r="I12" s="4">
        <v>1653.43</v>
      </c>
      <c r="J12" s="4">
        <f>3462.48+143.06+501.29</f>
        <v>4106.83</v>
      </c>
      <c r="K12" s="4">
        <v>1088.19</v>
      </c>
      <c r="L12" s="4">
        <f>3462.48+143.06+501.29</f>
        <v>4106.83</v>
      </c>
      <c r="M12" s="4">
        <v>1088.19</v>
      </c>
      <c r="N12" s="4">
        <f>3462.48+143.06+501.29</f>
        <v>4106.83</v>
      </c>
      <c r="O12" s="4">
        <v>1088.19</v>
      </c>
      <c r="P12" s="4">
        <f>3462.48+143.06+501.29</f>
        <v>4106.83</v>
      </c>
      <c r="Q12" s="4">
        <v>1088.19</v>
      </c>
      <c r="R12" s="4">
        <f>3462.48+143.06+501.29</f>
        <v>4106.83</v>
      </c>
      <c r="S12" s="4">
        <v>1088.19</v>
      </c>
      <c r="T12" s="4">
        <f>3462.48+143.06+501.29</f>
        <v>4106.83</v>
      </c>
      <c r="U12" s="4">
        <v>1088.19</v>
      </c>
      <c r="V12" s="4">
        <f>3462.48+143.06+501.29</f>
        <v>4106.83</v>
      </c>
      <c r="W12" s="4">
        <v>1088.19</v>
      </c>
      <c r="X12" s="4">
        <v>9963.23</v>
      </c>
      <c r="Y12" s="4">
        <v>3379.29</v>
      </c>
      <c r="Z12" s="5">
        <f aca="true" t="shared" si="1" ref="Z12:Z13">SUM(B12:Y12)</f>
        <v>70301</v>
      </c>
    </row>
    <row r="13" spans="1:26" ht="14.25">
      <c r="A13" t="s">
        <v>17</v>
      </c>
      <c r="B13" s="4">
        <f>4749.08+179.98</f>
        <v>4929.0599999999995</v>
      </c>
      <c r="C13" s="4">
        <v>1371.89</v>
      </c>
      <c r="D13" s="4">
        <f>5651.4+214.59</f>
        <v>5865.99</v>
      </c>
      <c r="E13" s="4">
        <v>1592.63</v>
      </c>
      <c r="F13" s="4">
        <f>5651.4+233.59</f>
        <v>5884.99</v>
      </c>
      <c r="G13" s="4">
        <v>1649.2</v>
      </c>
      <c r="H13" s="4">
        <f>5651.4+214.59+144.6</f>
        <v>6010.59</v>
      </c>
      <c r="I13" s="4">
        <v>1835.33</v>
      </c>
      <c r="J13" s="4">
        <f>5651.4+214.59+184.23</f>
        <v>6050.219999999999</v>
      </c>
      <c r="K13" s="4">
        <v>1607.22</v>
      </c>
      <c r="L13" s="4">
        <f>5651.4+259.99+184.23</f>
        <v>6095.619999999999</v>
      </c>
      <c r="M13" s="4">
        <v>1607.22</v>
      </c>
      <c r="N13" s="4">
        <f>6739.2+273.12+307.03</f>
        <v>7319.349999999999</v>
      </c>
      <c r="O13" s="4">
        <v>1937.8</v>
      </c>
      <c r="P13" s="4">
        <f>3767.6+143.06+307.03</f>
        <v>4217.69</v>
      </c>
      <c r="Q13" s="4">
        <v>1115.32</v>
      </c>
      <c r="R13" s="4">
        <f>3767.6+143.06+307.03</f>
        <v>4217.69</v>
      </c>
      <c r="S13" s="4">
        <v>1115.32</v>
      </c>
      <c r="T13" s="4">
        <f>3767.6+143.06+338.72</f>
        <v>4249.38</v>
      </c>
      <c r="U13" s="4">
        <v>1122.86</v>
      </c>
      <c r="V13" s="4">
        <f>5651.4+257.39+368.43</f>
        <v>6277.22</v>
      </c>
      <c r="W13" s="4">
        <v>1651.05</v>
      </c>
      <c r="X13" s="4">
        <v>35784.06</v>
      </c>
      <c r="Y13" s="4">
        <f>+12204.19-3663.73</f>
        <v>8540.460000000001</v>
      </c>
      <c r="Z13" s="5">
        <f t="shared" si="1"/>
        <v>122048.16000000002</v>
      </c>
    </row>
    <row r="14" spans="2:26" ht="14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</row>
    <row r="15" spans="1:26" ht="14.25">
      <c r="A15" t="s">
        <v>20</v>
      </c>
      <c r="B15" s="4">
        <v>8477.49</v>
      </c>
      <c r="C15" s="4">
        <v>2261.79</v>
      </c>
      <c r="D15" s="4">
        <v>8477.49</v>
      </c>
      <c r="E15" s="4">
        <v>2261.79</v>
      </c>
      <c r="F15" s="4">
        <v>8477.49</v>
      </c>
      <c r="G15" s="4">
        <v>2261.79</v>
      </c>
      <c r="H15" s="4">
        <v>8477.49</v>
      </c>
      <c r="I15" s="4">
        <v>2261.79</v>
      </c>
      <c r="J15" s="4">
        <v>8477.49</v>
      </c>
      <c r="K15" s="4">
        <v>2261.79</v>
      </c>
      <c r="L15" s="4">
        <v>8477.49</v>
      </c>
      <c r="M15" s="4">
        <v>2261.79</v>
      </c>
      <c r="N15" s="4">
        <v>8477.49</v>
      </c>
      <c r="O15" s="4">
        <v>2261.79</v>
      </c>
      <c r="P15" s="4">
        <v>8477.49</v>
      </c>
      <c r="Q15" s="4">
        <v>2261.79</v>
      </c>
      <c r="R15" s="4">
        <v>8477.49</v>
      </c>
      <c r="S15" s="4">
        <v>2261.79</v>
      </c>
      <c r="T15" s="4">
        <v>8477.49</v>
      </c>
      <c r="U15" s="4">
        <v>2261.79</v>
      </c>
      <c r="V15" s="4">
        <v>8477.49</v>
      </c>
      <c r="W15" s="4">
        <v>2261.79</v>
      </c>
      <c r="X15" s="4">
        <v>8477.49</v>
      </c>
      <c r="Y15" s="4">
        <v>2261.79</v>
      </c>
      <c r="Z15" s="5">
        <f>SUM(B15:Y15)</f>
        <v>128871.35999999999</v>
      </c>
    </row>
    <row r="16" spans="2:26" ht="14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/>
    </row>
    <row r="17" spans="1:26" ht="14.25">
      <c r="A17" t="s">
        <v>21</v>
      </c>
      <c r="B17" s="4">
        <f>SUM(B8:B15)</f>
        <v>24960.67</v>
      </c>
      <c r="C17" s="4">
        <f>SUM(C8:C15)</f>
        <v>6908.17</v>
      </c>
      <c r="D17" s="4">
        <f>SUM(D8:D15)</f>
        <v>25071.79</v>
      </c>
      <c r="E17" s="4">
        <f>SUM(E8:E15)</f>
        <v>6921.53</v>
      </c>
      <c r="F17" s="4">
        <f>SUM(F8:F15)</f>
        <v>24979.67</v>
      </c>
      <c r="G17" s="4">
        <f>SUM(G8:G15)</f>
        <v>6951.75</v>
      </c>
      <c r="H17" s="4">
        <f>SUM(H8:H15)</f>
        <v>26565.84</v>
      </c>
      <c r="I17" s="4">
        <f>SUM(I8:I15)</f>
        <v>8382.53</v>
      </c>
      <c r="J17" s="4">
        <f>SUM(J8:J15)</f>
        <v>29066.929999999997</v>
      </c>
      <c r="K17" s="4">
        <f>SUM(K8:K15)</f>
        <v>7898.25</v>
      </c>
      <c r="L17" s="4">
        <f>SUM(L8:L15)</f>
        <v>30472.409999999996</v>
      </c>
      <c r="M17" s="4">
        <f>SUM(M8:M15)</f>
        <v>8283.96</v>
      </c>
      <c r="N17" s="4">
        <f>SUM(N8:N15)</f>
        <v>31779.800000000003</v>
      </c>
      <c r="O17" s="4">
        <f>SUM(O8:O15)</f>
        <v>8635.47</v>
      </c>
      <c r="P17" s="4">
        <f>SUM(P8:P15)</f>
        <v>28896.1</v>
      </c>
      <c r="Q17" s="4">
        <f>SUM(Q8:Q15)</f>
        <v>7862.860000000001</v>
      </c>
      <c r="R17" s="4">
        <f>SUM(R8:R15)</f>
        <v>28904.760000000002</v>
      </c>
      <c r="S17" s="4">
        <f>SUM(S8:S15)</f>
        <v>7870.900000000001</v>
      </c>
      <c r="T17" s="4">
        <f>SUM(T8:T15)</f>
        <v>30915.239999999998</v>
      </c>
      <c r="U17" s="4">
        <f>SUM(U8:U15)</f>
        <v>8336.67</v>
      </c>
      <c r="V17" s="4">
        <f>SUM(V8:V15)</f>
        <v>27425.39</v>
      </c>
      <c r="W17" s="4">
        <f>SUM(W8:W15)</f>
        <v>7371.79</v>
      </c>
      <c r="X17" s="4">
        <f>SUM(X8:X15)</f>
        <v>68184.62999999999</v>
      </c>
      <c r="Y17" s="4">
        <f>SUM(Y8:Y15)</f>
        <v>18551.06</v>
      </c>
      <c r="Z17" s="5">
        <f>SUM(Z8:Z15)</f>
        <v>481198.17000000004</v>
      </c>
    </row>
    <row r="18" ht="14.25"/>
    <row r="19" ht="14.25"/>
  </sheetData>
  <sheetProtection selectLockedCells="1" selectUnlockedCells="1"/>
  <mergeCells count="12"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turchig</dc:creator>
  <cp:keywords/>
  <dc:description/>
  <cp:lastModifiedBy/>
  <dcterms:created xsi:type="dcterms:W3CDTF">2021-11-18T11:31:27Z</dcterms:created>
  <dcterms:modified xsi:type="dcterms:W3CDTF">2022-11-30T14:36:30Z</dcterms:modified>
  <cp:category/>
  <cp:version/>
  <cp:contentType/>
  <cp:contentStatus/>
  <cp:revision>2</cp:revision>
</cp:coreProperties>
</file>