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<sst xmlns="http://schemas.openxmlformats.org/spreadsheetml/2006/main" count="46" uniqueCount="22">
  <si>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COSTI PERSONALE ANNO 2022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</si>
  <si>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</si>
  <si>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</si>
  <si>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</si>
  <si>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</si>
  <si>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</si>
  <si>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</si>
  <si>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</si>
  <si>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</si>
  <si>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</si>
  <si>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</si>
  <si>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</si>
  <si>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</si>
  <si>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</si>
  <si>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competenze</t>
  </si>
  <si>
    <t>oneri sociali</t>
  </si>
  <si>
    <t>tempo determinato</t>
  </si>
  <si>
    <t>ruolo tecnico</t>
  </si>
  <si>
    <t>ruolo amm/vo</t>
  </si>
  <si>
    <t>tempo indeterminato</t>
  </si>
  <si>
    <t>direttore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</si>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</sst>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\-mm\-dd"/>
    <numFmt numFmtId="166" formatCode="@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shrinkToFi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4.140625" style="0" customWidth="1"/>
    <col min="2" max="16384" width="11.57421875" style="0" customWidth="1"/>
  </cols>
  <sheetData>
    <row r="2" ht="14.25">
      <c r="A2" s="1" t="s">
        <v>0</v>
      </c>
    </row>
    <row r="3" ht="12.75">
      <c r="B3" s="2"/>
    </row>
    <row r="4" spans="2:26" ht="12.75">
      <c r="B4" s="3" t="s">
        <v>1</v>
      </c>
      <c r="C4" s="3"/>
      <c r="D4" s="3" t="s">
        <v>2</v>
      </c>
      <c r="E4" s="3"/>
      <c r="F4" s="3" t="s">
        <v>3</v>
      </c>
      <c r="G4" s="3"/>
      <c r="H4" s="3" t="s">
        <v>4</v>
      </c>
      <c r="I4" s="3"/>
      <c r="J4" s="3" t="s">
        <v>5</v>
      </c>
      <c r="K4" s="3"/>
      <c r="L4" s="3" t="s">
        <v>6</v>
      </c>
      <c r="M4" s="3"/>
      <c r="N4" s="3" t="s">
        <v>7</v>
      </c>
      <c r="O4" s="3"/>
      <c r="P4" s="3" t="s">
        <v>8</v>
      </c>
      <c r="Q4" s="3"/>
      <c r="R4" s="3" t="s">
        <v>9</v>
      </c>
      <c r="S4" s="3"/>
      <c r="T4" s="3" t="s">
        <v>10</v>
      </c>
      <c r="U4" s="3"/>
      <c r="V4" s="3" t="s">
        <v>11</v>
      </c>
      <c r="W4" s="3"/>
      <c r="X4" s="3" t="s">
        <v>12</v>
      </c>
      <c r="Y4" s="3"/>
      <c r="Z4" s="1" t="s">
        <v>13</v>
      </c>
    </row>
    <row r="5" spans="2:26" ht="12.75">
      <c r="B5" t="s">
        <v>14</v>
      </c>
      <c r="C5" t="s">
        <v>15</v>
      </c>
      <c r="D5" t="s">
        <v>14</v>
      </c>
      <c r="E5" t="s">
        <v>15</v>
      </c>
      <c r="F5" t="s">
        <v>14</v>
      </c>
      <c r="G5" t="s">
        <v>15</v>
      </c>
      <c r="H5" t="s">
        <v>14</v>
      </c>
      <c r="I5" t="s">
        <v>15</v>
      </c>
      <c r="J5" t="s">
        <v>14</v>
      </c>
      <c r="K5" t="s">
        <v>15</v>
      </c>
      <c r="L5" t="s">
        <v>14</v>
      </c>
      <c r="M5" t="s">
        <v>15</v>
      </c>
      <c r="N5" t="s">
        <v>14</v>
      </c>
      <c r="O5" t="s">
        <v>15</v>
      </c>
      <c r="P5" t="s">
        <v>14</v>
      </c>
      <c r="Q5" t="s">
        <v>15</v>
      </c>
      <c r="R5" t="s">
        <v>14</v>
      </c>
      <c r="S5" t="s">
        <v>15</v>
      </c>
      <c r="T5" t="s">
        <v>14</v>
      </c>
      <c r="U5" t="s">
        <v>15</v>
      </c>
      <c r="V5" t="s">
        <v>14</v>
      </c>
      <c r="W5" t="s">
        <v>15</v>
      </c>
      <c r="X5" t="s">
        <v>14</v>
      </c>
      <c r="Y5" t="s">
        <v>15</v>
      </c>
      <c r="Z5" s="1"/>
    </row>
    <row r="6" ht="12.75">
      <c r="Z6" s="1"/>
    </row>
    <row r="7" spans="1:26" ht="12.75">
      <c r="A7" t="s">
        <v>16</v>
      </c>
      <c r="Z7" s="1"/>
    </row>
    <row r="8" spans="1:26" ht="14.25">
      <c r="A8" t="s">
        <v>17</v>
      </c>
      <c r="B8" s="4">
        <f>+5740.9+214.59</f>
        <v>5955.49</v>
      </c>
      <c r="C8" s="4">
        <v>1657.56</v>
      </c>
      <c r="D8" s="4">
        <f>+1883.8+71.53</f>
        <v>1955.33</v>
      </c>
      <c r="E8" s="4">
        <v>567.89</v>
      </c>
      <c r="F8" s="4">
        <f>+1883.8+71.53</f>
        <v>1955.33</v>
      </c>
      <c r="G8" s="4">
        <v>583.5</v>
      </c>
      <c r="H8" s="4">
        <f>+1889.57+71.53+122.81</f>
        <v>2083.91</v>
      </c>
      <c r="I8" s="4">
        <v>585.58</v>
      </c>
      <c r="J8" s="4">
        <f>+1889.57+71.53+122.81</f>
        <v>2083.91</v>
      </c>
      <c r="K8" s="4">
        <v>585.65</v>
      </c>
      <c r="L8" s="4">
        <f>+1889.57+71.53+122.81</f>
        <v>2083.91</v>
      </c>
      <c r="M8" s="4">
        <v>585.94</v>
      </c>
      <c r="N8" s="4">
        <f>+2879.85+108.45+122.81</f>
        <v>3111.1099999999997</v>
      </c>
      <c r="O8" s="4">
        <v>875.39</v>
      </c>
      <c r="P8" s="4">
        <f>+3786.82+143.06+122.81</f>
        <v>4052.69</v>
      </c>
      <c r="Q8" s="4">
        <v>1141.6</v>
      </c>
      <c r="R8" s="4">
        <f>+3786.82+143.06+122.81</f>
        <v>4052.69</v>
      </c>
      <c r="S8" s="4">
        <v>1141.6</v>
      </c>
      <c r="T8" s="4">
        <f>+3786.82+196.16+186.2</f>
        <v>4169.18</v>
      </c>
      <c r="U8" s="4">
        <v>1157.69</v>
      </c>
      <c r="V8" s="4">
        <f>+6441.01+205.56+176.29</f>
        <v>6822.860000000001</v>
      </c>
      <c r="W8" s="4">
        <v>2234.01</v>
      </c>
      <c r="X8" s="4">
        <f>+7711.34+254.88+173.98</f>
        <v>8140.2</v>
      </c>
      <c r="Y8" s="4">
        <v>2425.95</v>
      </c>
      <c r="Z8" s="5">
        <f aca="true" t="shared" si="0" ref="Z8:Z9">SUM(B8:Y8)</f>
        <v>60008.96999999999</v>
      </c>
    </row>
    <row r="9" spans="1:26" ht="14.25">
      <c r="A9" t="s">
        <v>18</v>
      </c>
      <c r="B9" s="4">
        <f>+1733.77+71.53</f>
        <v>1805.3</v>
      </c>
      <c r="C9" s="4">
        <v>510.08</v>
      </c>
      <c r="D9" s="4">
        <f>+1733.77+71.53</f>
        <v>1805.3</v>
      </c>
      <c r="E9" s="4">
        <v>538.54</v>
      </c>
      <c r="F9" s="4">
        <f>+1733.77+71.53</f>
        <v>1805.3</v>
      </c>
      <c r="G9" s="4">
        <v>538.54</v>
      </c>
      <c r="H9" s="4">
        <f>+1739.08+71.53+72.25</f>
        <v>1882.86</v>
      </c>
      <c r="I9" s="4">
        <v>529.95</v>
      </c>
      <c r="J9" s="4">
        <f>+1739.08+71.53+68</f>
        <v>1878.61</v>
      </c>
      <c r="K9" s="4">
        <v>528.87</v>
      </c>
      <c r="L9" s="4">
        <f>+1739.08+71.53+112</f>
        <v>1922.61</v>
      </c>
      <c r="M9" s="4">
        <v>540.05</v>
      </c>
      <c r="N9" s="4">
        <f>+1742.62+71.53+112</f>
        <v>1926.1499999999999</v>
      </c>
      <c r="O9" s="4">
        <v>541.05</v>
      </c>
      <c r="P9" s="4">
        <f>+1742.62+71.53+112</f>
        <v>1926.1499999999999</v>
      </c>
      <c r="Q9" s="4">
        <v>541.05</v>
      </c>
      <c r="R9" s="4">
        <f>+1742.62+71.53+112</f>
        <v>1926.1499999999999</v>
      </c>
      <c r="S9" s="4">
        <v>541.05</v>
      </c>
      <c r="T9" s="4">
        <f>+1742.62+71.53+112</f>
        <v>1926.1499999999999</v>
      </c>
      <c r="U9" s="4">
        <v>541.05</v>
      </c>
      <c r="V9" s="4">
        <f>+3236.58+107.29+112</f>
        <v>3455.87</v>
      </c>
      <c r="W9" s="4">
        <v>1191.44</v>
      </c>
      <c r="X9" s="4">
        <f>+7555.32+301.02+112</f>
        <v>7968.34</v>
      </c>
      <c r="Y9" s="4">
        <v>2251.4</v>
      </c>
      <c r="Z9" s="5">
        <f t="shared" si="0"/>
        <v>39021.86000000001</v>
      </c>
    </row>
    <row r="10" spans="2:26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5"/>
    </row>
    <row r="11" spans="1:26" ht="14.25">
      <c r="A11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1:26" ht="14.25">
      <c r="A12" t="s">
        <v>18</v>
      </c>
      <c r="B12" s="4">
        <f>+3457.55+143.06+431.29</f>
        <v>4031.9</v>
      </c>
      <c r="C12" s="4">
        <v>1074.84</v>
      </c>
      <c r="D12" s="4">
        <f>+3457.55+143.06+431.29</f>
        <v>4031.9</v>
      </c>
      <c r="E12" s="4">
        <v>1128.16</v>
      </c>
      <c r="F12" s="4">
        <f>+3457.55+143.06+431.29</f>
        <v>4031.9</v>
      </c>
      <c r="G12" s="4">
        <v>1128.16</v>
      </c>
      <c r="H12" s="4">
        <f>+3469.47+143.06+655.29</f>
        <v>4267.82</v>
      </c>
      <c r="I12" s="4">
        <v>1131.32</v>
      </c>
      <c r="J12" s="4">
        <f>+3469.47+143.06+655.29</f>
        <v>4267.82</v>
      </c>
      <c r="K12" s="4">
        <v>1131.32</v>
      </c>
      <c r="L12" s="4">
        <f>+3469.47+143.06+655.29</f>
        <v>4267.82</v>
      </c>
      <c r="M12" s="4">
        <v>1131.32</v>
      </c>
      <c r="N12" s="4">
        <f>+3477.42+143.06+655.29</f>
        <v>4275.77</v>
      </c>
      <c r="O12" s="4">
        <v>1133.42</v>
      </c>
      <c r="P12" s="4">
        <f>+3477.42+143.06+651.68</f>
        <v>4272.16</v>
      </c>
      <c r="Q12" s="4">
        <v>1132.56</v>
      </c>
      <c r="R12" s="4">
        <f>+3477.42+143.06+644.09</f>
        <v>4264.57</v>
      </c>
      <c r="S12" s="4">
        <v>1130.75</v>
      </c>
      <c r="T12" s="4">
        <f>+3477.42+143.06+655.29</f>
        <v>4275.77</v>
      </c>
      <c r="U12" s="4">
        <v>1133.42</v>
      </c>
      <c r="V12" s="4">
        <f>+4656.51+143.06+807.89</f>
        <v>5607.460000000001</v>
      </c>
      <c r="W12" s="4">
        <v>1999.83</v>
      </c>
      <c r="X12" s="4">
        <f>+7185.64+286.12+1096.42</f>
        <v>8568.18</v>
      </c>
      <c r="Y12" s="4">
        <v>2279.53</v>
      </c>
      <c r="Z12" s="5">
        <f aca="true" t="shared" si="1" ref="Z12:Z13">SUM(B12:Y12)</f>
        <v>71697.69999999998</v>
      </c>
    </row>
    <row r="13" spans="1:26" ht="14.25">
      <c r="A13" t="s">
        <v>17</v>
      </c>
      <c r="B13" s="4">
        <f>+17090.45+643.77</f>
        <v>17734.22</v>
      </c>
      <c r="C13" s="4">
        <v>4711.47</v>
      </c>
      <c r="D13" s="4">
        <f>+20947.55+786.83</f>
        <v>21734.38</v>
      </c>
      <c r="E13" s="4">
        <v>5914.49</v>
      </c>
      <c r="F13" s="4">
        <f>+20975.7+823.83</f>
        <v>21799.530000000002</v>
      </c>
      <c r="G13" s="4">
        <v>5991.83</v>
      </c>
      <c r="H13" s="4">
        <f>+20785.27+901.93+1043.86</f>
        <v>22731.06</v>
      </c>
      <c r="I13" s="4">
        <v>6019.16</v>
      </c>
      <c r="J13" s="4">
        <f>+20785.27+895.83+1032.9</f>
        <v>22714.000000000004</v>
      </c>
      <c r="K13" s="4">
        <v>6016.55</v>
      </c>
      <c r="L13" s="4">
        <f>+19034.46+720.59+1043.86</f>
        <v>20798.91</v>
      </c>
      <c r="M13" s="4">
        <v>5628.95</v>
      </c>
      <c r="N13" s="4">
        <f>+19496.42+809.35+993.3</f>
        <v>21299.069999999996</v>
      </c>
      <c r="O13" s="4">
        <v>5721.71</v>
      </c>
      <c r="P13" s="4">
        <f>+20746.03+860.94+873.55</f>
        <v>22480.519999999997</v>
      </c>
      <c r="Q13" s="4">
        <v>6167.67</v>
      </c>
      <c r="R13" s="4">
        <f>+18127.83+694.85+1228.1</f>
        <v>20050.78</v>
      </c>
      <c r="S13" s="4">
        <v>5653.01</v>
      </c>
      <c r="T13" s="4">
        <f>+18426.17+723.56+1228.1</f>
        <v>20377.829999999998</v>
      </c>
      <c r="U13" s="4">
        <v>5554</v>
      </c>
      <c r="V13" s="4">
        <f>+27299.8+790.24+1224.14</f>
        <v>29314.18</v>
      </c>
      <c r="W13" s="4">
        <v>9704.77</v>
      </c>
      <c r="X13" s="4">
        <f>+41944.1+1349.62+1154.41</f>
        <v>44448.130000000005</v>
      </c>
      <c r="Y13" s="4">
        <v>13139.02</v>
      </c>
      <c r="Z13" s="5">
        <f t="shared" si="1"/>
        <v>365705.2400000001</v>
      </c>
    </row>
    <row r="14" spans="2:26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</row>
    <row r="15" spans="1:26" ht="14.25">
      <c r="A15" t="s">
        <v>20</v>
      </c>
      <c r="B15" s="4">
        <v>8477.5</v>
      </c>
      <c r="C15" s="4">
        <v>2261.79</v>
      </c>
      <c r="D15" s="4">
        <v>8477.5</v>
      </c>
      <c r="E15" s="4">
        <v>2261.79</v>
      </c>
      <c r="F15" s="4">
        <v>8477.5</v>
      </c>
      <c r="G15" s="4">
        <v>2261.79</v>
      </c>
      <c r="H15" s="4">
        <v>8477.5</v>
      </c>
      <c r="I15" s="4">
        <v>2261.79</v>
      </c>
      <c r="J15" s="4">
        <f>+8477.5+246.2</f>
        <v>8723.7</v>
      </c>
      <c r="K15" s="4">
        <v>2261.79</v>
      </c>
      <c r="L15" s="4">
        <v>8477.5</v>
      </c>
      <c r="M15" s="4">
        <v>2261.79</v>
      </c>
      <c r="N15" s="4">
        <v>8477.5</v>
      </c>
      <c r="O15" s="4">
        <v>2261.79</v>
      </c>
      <c r="P15" s="4">
        <v>8477.5</v>
      </c>
      <c r="Q15" s="4">
        <v>2261.79</v>
      </c>
      <c r="R15" s="4">
        <v>8477.5</v>
      </c>
      <c r="S15" s="4">
        <v>2261.79</v>
      </c>
      <c r="T15" s="4">
        <v>8477.5</v>
      </c>
      <c r="U15" s="4">
        <v>2261.79</v>
      </c>
      <c r="V15" s="4">
        <v>8477.5</v>
      </c>
      <c r="W15" s="4">
        <v>2261.79</v>
      </c>
      <c r="X15" s="4">
        <f>+8477.5</f>
        <v>8477.5</v>
      </c>
      <c r="Y15" s="4">
        <v>2261.79</v>
      </c>
      <c r="Z15" s="5">
        <f>SUM(B15:Y15)</f>
        <v>129117.67999999996</v>
      </c>
    </row>
    <row r="16" spans="2:26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</row>
    <row r="17" spans="1:26" ht="14.25">
      <c r="A17" t="s">
        <v>21</v>
      </c>
      <c r="B17" s="4">
        <f>SUM(B8:B15)</f>
        <v>38004.41</v>
      </c>
      <c r="C17" s="4">
        <f>SUM(C8:C15)</f>
        <v>10215.74</v>
      </c>
      <c r="D17" s="4">
        <f>SUM(D8:D15)</f>
        <v>38004.41</v>
      </c>
      <c r="E17" s="4">
        <f>SUM(E8:E15)</f>
        <v>10410.869999999999</v>
      </c>
      <c r="F17" s="4">
        <f>SUM(F8:F15)</f>
        <v>38069.560000000005</v>
      </c>
      <c r="G17" s="4">
        <f>SUM(G8:G15)</f>
        <v>10503.82</v>
      </c>
      <c r="H17" s="4">
        <f>SUM(H8:H15)</f>
        <v>39443.15000000001</v>
      </c>
      <c r="I17" s="4">
        <f>SUM(I8:I15)</f>
        <v>10527.8</v>
      </c>
      <c r="J17" s="4">
        <f>SUM(J8:J15)</f>
        <v>39668.04000000001</v>
      </c>
      <c r="K17" s="4">
        <f>SUM(K8:K15)</f>
        <v>10524.179999999998</v>
      </c>
      <c r="L17" s="4">
        <f>SUM(L8:L15)</f>
        <v>37550.75</v>
      </c>
      <c r="M17" s="4">
        <f>SUM(M8:M15)</f>
        <v>10148.050000000001</v>
      </c>
      <c r="N17" s="4">
        <f>SUM(N8:N15)</f>
        <v>39089.6</v>
      </c>
      <c r="O17" s="4">
        <f>SUM(O8:O15)</f>
        <v>10533.36</v>
      </c>
      <c r="P17" s="4">
        <f>SUM(P8:P15)</f>
        <v>41209.02</v>
      </c>
      <c r="Q17" s="4">
        <f>SUM(Q8:Q15)</f>
        <v>11244.67</v>
      </c>
      <c r="R17" s="4">
        <f>SUM(R8:R15)</f>
        <v>38771.69</v>
      </c>
      <c r="S17" s="4">
        <f>SUM(S8:S15)</f>
        <v>10728.2</v>
      </c>
      <c r="T17" s="4">
        <f>SUM(T8:T15)</f>
        <v>39226.43</v>
      </c>
      <c r="U17" s="4">
        <f>SUM(U8:U15)</f>
        <v>10647.95</v>
      </c>
      <c r="V17" s="4">
        <f>SUM(V8:V15)</f>
        <v>53677.87</v>
      </c>
      <c r="W17" s="4">
        <f>SUM(W8:W15)</f>
        <v>17391.840000000004</v>
      </c>
      <c r="X17" s="4">
        <f>SUM(X8:X15)</f>
        <v>77602.35</v>
      </c>
      <c r="Y17" s="4">
        <f>SUM(Y8:Y15)</f>
        <v>22357.690000000002</v>
      </c>
      <c r="Z17" s="5">
        <f>SUM(Z8:Z15)</f>
        <v>665551.4500000001</v>
      </c>
    </row>
    <row r="18" ht="14.25"/>
    <row r="19" ht="14.25"/>
  </sheetData>
  <sheetProtection selectLockedCells="1" selectUnlockedCells="1"/>
  <mergeCells count="12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turchig</dc:creator>
  <cp:keywords/>
  <dc:description/>
  <cp:lastModifiedBy/>
  <dcterms:created xsi:type="dcterms:W3CDTF">2021-11-18T11:31:27Z</dcterms:created>
  <dcterms:modified xsi:type="dcterms:W3CDTF">2022-12-30T09:45:31Z</dcterms:modified>
  <cp:category/>
  <cp:version/>
  <cp:contentType/>
  <cp:contentStatus/>
  <cp:revision>10</cp:revision>
</cp:coreProperties>
</file>